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sca\Documents\Risca East Community Council\RECC 2026-27\Minutes\"/>
    </mc:Choice>
  </mc:AlternateContent>
  <xr:revisionPtr revIDLastSave="0" documentId="8_{110A7E69-D0EB-4ABC-B2D7-700B8800D0FF}" xr6:coauthVersionLast="47" xr6:coauthVersionMax="47" xr10:uidLastSave="{00000000-0000-0000-0000-000000000000}"/>
  <bookViews>
    <workbookView xWindow="-120" yWindow="-120" windowWidth="20730" windowHeight="11040" xr2:uid="{5704D2F8-6E48-4A90-9F9F-CA18B517FDFE}"/>
  </bookViews>
  <sheets>
    <sheet name="Summary" sheetId="1" r:id="rId1"/>
  </sheets>
  <externalReferences>
    <externalReference r:id="rId2"/>
  </externalReferences>
  <definedNames>
    <definedName name="_xlnm.Print_Area" localSheetId="0">Summary!$A$1:$D$62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9" i="1" l="1"/>
  <c r="C64" i="1" s="1"/>
  <c r="B57" i="1"/>
  <c r="E49" i="1"/>
  <c r="C49" i="1"/>
  <c r="D49" i="1" s="1"/>
  <c r="B49" i="1"/>
  <c r="B47" i="1"/>
  <c r="B46" i="1"/>
  <c r="B45" i="1"/>
  <c r="B44" i="1"/>
  <c r="D43" i="1"/>
  <c r="B43" i="1"/>
  <c r="E40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C40" i="1" s="1"/>
  <c r="D40" i="1" s="1"/>
  <c r="B11" i="1"/>
  <c r="C7" i="1"/>
  <c r="D52" i="1" l="1"/>
  <c r="C52" i="1"/>
  <c r="C62" i="1"/>
  <c r="E62" i="1" l="1"/>
</calcChain>
</file>

<file path=xl/sharedStrings.xml><?xml version="1.0" encoding="utf-8"?>
<sst xmlns="http://schemas.openxmlformats.org/spreadsheetml/2006/main" count="51" uniqueCount="48">
  <si>
    <t>Risca East Community Council</t>
  </si>
  <si>
    <t>Summary Accounts 2025/26</t>
  </si>
  <si>
    <t>Opening Balance as at 01/04/25</t>
  </si>
  <si>
    <t>Add uncashed chq (Out of date)</t>
  </si>
  <si>
    <t>Expenditure</t>
  </si>
  <si>
    <t>Salary</t>
  </si>
  <si>
    <t>Printing &amp; Stationery</t>
  </si>
  <si>
    <t>Postage</t>
  </si>
  <si>
    <t>Council Phone</t>
  </si>
  <si>
    <t>Tax</t>
  </si>
  <si>
    <t>Donations</t>
  </si>
  <si>
    <t xml:space="preserve">Outdoor maintenance </t>
  </si>
  <si>
    <t>Christmas party</t>
  </si>
  <si>
    <t>Chairman's Allowance</t>
  </si>
  <si>
    <t>Councillors' Allowances</t>
  </si>
  <si>
    <t>Insurance</t>
  </si>
  <si>
    <t>Audit Fee</t>
  </si>
  <si>
    <t>Newsletter</t>
  </si>
  <si>
    <t>Election Costs</t>
  </si>
  <si>
    <t>Noticeboard</t>
  </si>
  <si>
    <t>Room Use</t>
  </si>
  <si>
    <t>Panto</t>
  </si>
  <si>
    <t>Christmas Lights</t>
  </si>
  <si>
    <t>Summer Fayre</t>
  </si>
  <si>
    <t>Armistice Service</t>
  </si>
  <si>
    <t>Website</t>
  </si>
  <si>
    <t>Animal Encounter</t>
  </si>
  <si>
    <t xml:space="preserve">Summer tea party </t>
  </si>
  <si>
    <t>Marquee</t>
  </si>
  <si>
    <t>Community Projects</t>
  </si>
  <si>
    <t>Christmas Panto</t>
  </si>
  <si>
    <t>Other Costs</t>
  </si>
  <si>
    <t>Detail Expenditure Sheet</t>
  </si>
  <si>
    <t>Income</t>
  </si>
  <si>
    <t>Precept</t>
  </si>
  <si>
    <t>Grants/CIL</t>
  </si>
  <si>
    <t>Interest</t>
  </si>
  <si>
    <t>Other Income</t>
  </si>
  <si>
    <t>VAT</t>
  </si>
  <si>
    <t>Detail Income Sheet</t>
  </si>
  <si>
    <t>b</t>
  </si>
  <si>
    <t>Represented by</t>
  </si>
  <si>
    <t>Current Account</t>
  </si>
  <si>
    <t>Unpresented income/cheques</t>
  </si>
  <si>
    <t>Petty Cash Float</t>
  </si>
  <si>
    <t>undeposited income</t>
  </si>
  <si>
    <t>Deposit Account</t>
  </si>
  <si>
    <t>Bank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</si>
</sst>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164" fontId="1" fillId="0" borderId="0" xfId="1" applyNumberFormat="1"/>
    <xf numFmtId="2" fontId="1" fillId="0" borderId="0" xfId="1" applyNumberFormat="1"/>
    <xf numFmtId="2" fontId="4" fillId="0" borderId="1" xfId="1" applyNumberFormat="1" applyFont="1" applyBorder="1"/>
    <xf numFmtId="164" fontId="1" fillId="0" borderId="2" xfId="1" applyNumberFormat="1" applyBorder="1"/>
    <xf numFmtId="164" fontId="4" fillId="0" borderId="1" xfId="1" applyNumberFormat="1" applyFont="1" applyBorder="1"/>
    <xf numFmtId="164" fontId="1" fillId="2" borderId="0" xfId="1" applyNumberFormat="1" applyFill="1"/>
    <xf numFmtId="164" fontId="1" fillId="0" borderId="1" xfId="1" applyNumberFormat="1" applyBorder="1"/>
    <xf numFmtId="14" fontId="1" fillId="0" borderId="0" xfId="1" applyNumberFormat="1"/>
    <xf numFmtId="164" fontId="1" fillId="3" borderId="1" xfId="1" applyNumberFormat="1" applyFill="1" applyBorder="1"/>
  </cellXfs>
  <cellStyles count="2">
    <cellStyle name="Normal" xfId="0" builtinId="0"/>
    <cellStyle name="Normal 2" xfId="1" xr:uid="{E648BFB0-0733-414D-9891-10BEEDBC5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CC%20Accounts%2026-27%20(version%201).xlsx" TargetMode="External"/><Relationship Id="rId2" Type="http://schemas.openxmlformats.org/officeDocument/2006/relationships/externalLinkPath" Target="file:///C:\Users\risca\Documents\Risca%20East%20Community%20Council\RECC%202026-27\RECC%20Accounts%2026-27%20(version%201).xlsx" TargetMode="External"/><Relationship Id="rId1" Type="http://schemas.openxmlformats.org/officeDocument/2006/relationships/externalLinkPath" Target="/Users/risca/Documents/Risca%20East%20Community%20Council/RECC%202026-27/RECC%20Accounts%2026-27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udget 2025-26"/>
      <sheetName val="Asset Register"/>
      <sheetName val="Budget 2025-26 1"/>
      <sheetName val="committed exp"/>
      <sheetName val="Summary"/>
      <sheetName val="Income"/>
      <sheetName val="Expenditure"/>
      <sheetName val="notes"/>
      <sheetName val="Petty Cash"/>
      <sheetName val="Sheet1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17450.84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F24">
            <v>17450.84</v>
          </cell>
        </row>
      </sheetData>
      <sheetData sheetId="6">
        <row r="117">
          <cell r="I117">
            <v>183.7</v>
          </cell>
          <cell r="J117">
            <v>1356.6</v>
          </cell>
          <cell r="K117">
            <v>316.93</v>
          </cell>
          <cell r="L117">
            <v>0</v>
          </cell>
          <cell r="M117">
            <v>45.5</v>
          </cell>
          <cell r="N117">
            <v>0</v>
          </cell>
          <cell r="O117">
            <v>68.41</v>
          </cell>
          <cell r="P117">
            <v>15</v>
          </cell>
          <cell r="Q117">
            <v>400</v>
          </cell>
          <cell r="R117">
            <v>600</v>
          </cell>
          <cell r="S117">
            <v>0</v>
          </cell>
          <cell r="T117">
            <v>0</v>
          </cell>
          <cell r="U117">
            <v>32</v>
          </cell>
          <cell r="V117">
            <v>200</v>
          </cell>
          <cell r="X117">
            <v>1147</v>
          </cell>
          <cell r="Y117">
            <v>0</v>
          </cell>
          <cell r="Z117">
            <v>36.770000000000003</v>
          </cell>
          <cell r="AA117">
            <v>0</v>
          </cell>
          <cell r="AB117">
            <v>410</v>
          </cell>
          <cell r="AC117">
            <v>0</v>
          </cell>
          <cell r="AD117">
            <v>0</v>
          </cell>
          <cell r="AE117">
            <v>267.93</v>
          </cell>
          <cell r="AF117">
            <v>0</v>
          </cell>
          <cell r="AH117">
            <v>850</v>
          </cell>
          <cell r="AJ117">
            <v>0</v>
          </cell>
          <cell r="AK117">
            <v>7835</v>
          </cell>
          <cell r="AL117">
            <v>0</v>
          </cell>
          <cell r="AM117">
            <v>0</v>
          </cell>
        </row>
        <row r="119">
          <cell r="H119">
            <v>13764.84</v>
          </cell>
        </row>
        <row r="121">
          <cell r="A121">
            <v>7877.94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4FDE-62DD-4B60-987D-EF3C8C44F541}">
  <sheetPr>
    <pageSetUpPr fitToPage="1"/>
  </sheetPr>
  <dimension ref="A1:I64"/>
  <sheetViews>
    <sheetView tabSelected="1" topLeftCell="A37" zoomScale="90" zoomScaleNormal="90" workbookViewId="0">
      <selection activeCell="A36" sqref="A36"/>
    </sheetView>
  </sheetViews>
  <sheetFormatPr defaultColWidth="8.85546875" defaultRowHeight="12.75" x14ac:dyDescent="0.2"/>
  <cols>
    <col min="1" max="1" width="28.28515625" style="2" bestFit="1" customWidth="1"/>
    <col min="2" max="2" width="11" style="2" bestFit="1" customWidth="1"/>
    <col min="3" max="3" width="10.7109375" style="2" customWidth="1"/>
    <col min="4" max="4" width="17.28515625" style="2" bestFit="1" customWidth="1"/>
    <col min="5" max="5" width="10.7109375" style="2" customWidth="1"/>
    <col min="6" max="6" width="22.85546875" style="2" bestFit="1" customWidth="1"/>
    <col min="7" max="7" width="8.85546875" style="2"/>
    <col min="8" max="8" width="9.7109375" style="2" bestFit="1" customWidth="1"/>
    <col min="9" max="16384" width="8.85546875" style="2"/>
  </cols>
  <sheetData>
    <row r="1" spans="1:6" x14ac:dyDescent="0.2">
      <c r="A1" s="1" t="s">
        <v>0</v>
      </c>
    </row>
    <row r="3" spans="1:6" x14ac:dyDescent="0.2">
      <c r="A3" s="3" t="s">
        <v>1</v>
      </c>
    </row>
    <row r="4" spans="1:6" x14ac:dyDescent="0.2">
      <c r="B4" s="4"/>
      <c r="C4" s="4"/>
      <c r="D4" s="4"/>
    </row>
    <row r="5" spans="1:6" x14ac:dyDescent="0.2">
      <c r="A5" s="2" t="s">
        <v>2</v>
      </c>
      <c r="B5" s="4"/>
      <c r="C5" s="5">
        <v>11158.69</v>
      </c>
      <c r="D5" s="4"/>
    </row>
    <row r="6" spans="1:6" x14ac:dyDescent="0.2">
      <c r="A6" s="2" t="s">
        <v>3</v>
      </c>
      <c r="B6" s="4"/>
      <c r="C6" s="5">
        <v>199.62</v>
      </c>
      <c r="D6" s="4"/>
    </row>
    <row r="7" spans="1:6" x14ac:dyDescent="0.2">
      <c r="B7" s="4"/>
      <c r="C7" s="6">
        <f>SUM(C5:C6)</f>
        <v>11358.310000000001</v>
      </c>
      <c r="D7" s="4"/>
    </row>
    <row r="8" spans="1:6" x14ac:dyDescent="0.2">
      <c r="B8" s="4"/>
      <c r="C8" s="4"/>
      <c r="D8" s="4"/>
    </row>
    <row r="9" spans="1:6" x14ac:dyDescent="0.2">
      <c r="A9" s="1" t="s">
        <v>4</v>
      </c>
      <c r="B9" s="4"/>
      <c r="C9" s="4"/>
      <c r="D9" s="4"/>
      <c r="E9" s="4"/>
      <c r="F9" s="4"/>
    </row>
    <row r="10" spans="1:6" x14ac:dyDescent="0.2">
      <c r="B10" s="4"/>
      <c r="C10" s="4"/>
      <c r="D10" s="4"/>
      <c r="E10" s="4"/>
      <c r="F10" s="4"/>
    </row>
    <row r="11" spans="1:6" x14ac:dyDescent="0.2">
      <c r="A11" s="2" t="s">
        <v>5</v>
      </c>
      <c r="B11" s="4">
        <f>[1]Expenditure!J117</f>
        <v>1356.6</v>
      </c>
      <c r="C11" s="4"/>
      <c r="D11" s="4"/>
      <c r="E11" s="4"/>
      <c r="F11" s="4"/>
    </row>
    <row r="12" spans="1:6" x14ac:dyDescent="0.2">
      <c r="A12" s="2" t="s">
        <v>6</v>
      </c>
      <c r="B12" s="4">
        <f>[1]Expenditure!L117+[1]Expenditure!O117</f>
        <v>68.41</v>
      </c>
      <c r="C12" s="4"/>
      <c r="D12" s="4"/>
      <c r="E12" s="4"/>
      <c r="F12" s="4"/>
    </row>
    <row r="13" spans="1:6" x14ac:dyDescent="0.2">
      <c r="A13" s="2" t="s">
        <v>7</v>
      </c>
      <c r="B13" s="4">
        <f>[1]Expenditure!M117</f>
        <v>45.5</v>
      </c>
      <c r="C13" s="4"/>
      <c r="D13" s="4"/>
      <c r="E13" s="4"/>
      <c r="F13" s="4"/>
    </row>
    <row r="14" spans="1:6" x14ac:dyDescent="0.2">
      <c r="A14" s="2" t="s">
        <v>8</v>
      </c>
      <c r="B14" s="4">
        <f>[1]Expenditure!P117</f>
        <v>15</v>
      </c>
      <c r="C14" s="4"/>
      <c r="D14" s="4"/>
      <c r="E14" s="4"/>
      <c r="F14" s="4"/>
    </row>
    <row r="15" spans="1:6" x14ac:dyDescent="0.2">
      <c r="A15" s="2" t="s">
        <v>9</v>
      </c>
      <c r="B15" s="4">
        <f>[1]Expenditure!K117</f>
        <v>316.93</v>
      </c>
      <c r="C15" s="4"/>
      <c r="D15" s="4"/>
      <c r="E15" s="4"/>
      <c r="F15" s="4"/>
    </row>
    <row r="16" spans="1:6" x14ac:dyDescent="0.2">
      <c r="A16" s="2" t="s">
        <v>10</v>
      </c>
      <c r="B16" s="4">
        <f>+[1]Expenditure!AK117</f>
        <v>7835</v>
      </c>
      <c r="C16" s="4"/>
      <c r="D16" s="4"/>
      <c r="E16" s="4"/>
      <c r="F16" s="4"/>
    </row>
    <row r="17" spans="1:6" x14ac:dyDescent="0.2">
      <c r="A17" s="2" t="s">
        <v>11</v>
      </c>
      <c r="B17" s="4">
        <f>[1]Expenditure!T117</f>
        <v>0</v>
      </c>
      <c r="C17" s="4"/>
      <c r="D17" s="4"/>
      <c r="E17" s="4"/>
      <c r="F17" s="4"/>
    </row>
    <row r="18" spans="1:6" x14ac:dyDescent="0.2">
      <c r="A18" s="2" t="s">
        <v>12</v>
      </c>
      <c r="B18" s="4">
        <f>[1]Expenditure!AM117</f>
        <v>0</v>
      </c>
      <c r="C18" s="4"/>
      <c r="D18" s="4"/>
      <c r="E18" s="4"/>
      <c r="F18" s="4"/>
    </row>
    <row r="19" spans="1:6" x14ac:dyDescent="0.2">
      <c r="A19" s="2" t="s">
        <v>13</v>
      </c>
      <c r="B19" s="4">
        <f>[1]Expenditure!Q117</f>
        <v>400</v>
      </c>
      <c r="C19" s="4"/>
      <c r="D19" s="4"/>
      <c r="E19" s="4"/>
      <c r="F19" s="4"/>
    </row>
    <row r="20" spans="1:6" x14ac:dyDescent="0.2">
      <c r="A20" s="2" t="s">
        <v>14</v>
      </c>
      <c r="B20" s="4">
        <f>[1]Expenditure!R117</f>
        <v>600</v>
      </c>
      <c r="C20" s="4"/>
      <c r="D20" s="4"/>
      <c r="E20" s="4"/>
      <c r="F20" s="4"/>
    </row>
    <row r="21" spans="1:6" x14ac:dyDescent="0.2">
      <c r="A21" s="2" t="s">
        <v>15</v>
      </c>
      <c r="B21" s="4">
        <f>[1]Expenditure!S117</f>
        <v>0</v>
      </c>
      <c r="C21" s="4"/>
      <c r="D21" s="4"/>
      <c r="E21" s="4"/>
      <c r="F21" s="4"/>
    </row>
    <row r="22" spans="1:6" x14ac:dyDescent="0.2">
      <c r="A22" s="2" t="s">
        <v>16</v>
      </c>
      <c r="B22" s="4">
        <f>[1]Expenditure!V117</f>
        <v>200</v>
      </c>
      <c r="C22" s="4"/>
      <c r="D22" s="4"/>
      <c r="E22" s="4"/>
      <c r="F22" s="4"/>
    </row>
    <row r="23" spans="1:6" hidden="1" x14ac:dyDescent="0.2">
      <c r="A23" s="2" t="s">
        <v>17</v>
      </c>
      <c r="B23" s="4">
        <f>[1]Expenditure!X117</f>
        <v>1147</v>
      </c>
      <c r="C23" s="4"/>
      <c r="D23" s="4"/>
      <c r="E23" s="4"/>
      <c r="F23" s="4"/>
    </row>
    <row r="24" spans="1:6" hidden="1" x14ac:dyDescent="0.2">
      <c r="A24" s="2" t="s">
        <v>18</v>
      </c>
      <c r="B24" s="4">
        <f>[1]Expenditure!Y117</f>
        <v>0</v>
      </c>
      <c r="C24" s="4"/>
      <c r="D24" s="4"/>
      <c r="E24" s="4"/>
      <c r="F24" s="4"/>
    </row>
    <row r="25" spans="1:6" x14ac:dyDescent="0.2">
      <c r="A25" s="2" t="s">
        <v>19</v>
      </c>
      <c r="B25" s="4">
        <f>[1]Expenditure!AH117</f>
        <v>850</v>
      </c>
      <c r="C25" s="4"/>
      <c r="D25" s="4"/>
      <c r="E25" s="4"/>
      <c r="F25" s="4"/>
    </row>
    <row r="26" spans="1:6" x14ac:dyDescent="0.2">
      <c r="A26" s="2" t="s">
        <v>20</v>
      </c>
      <c r="B26" s="4">
        <f>[1]Expenditure!AB117</f>
        <v>410</v>
      </c>
      <c r="C26" s="4"/>
      <c r="D26" s="4"/>
      <c r="E26" s="4"/>
      <c r="F26" s="4"/>
    </row>
    <row r="27" spans="1:6" x14ac:dyDescent="0.2">
      <c r="A27" s="2" t="s">
        <v>21</v>
      </c>
      <c r="B27" s="4">
        <f>+[1]Expenditure!AD117</f>
        <v>0</v>
      </c>
      <c r="C27" s="4"/>
      <c r="D27" s="4"/>
      <c r="E27" s="4"/>
      <c r="F27" s="4"/>
    </row>
    <row r="28" spans="1:6" x14ac:dyDescent="0.2">
      <c r="A28" s="2" t="s">
        <v>22</v>
      </c>
      <c r="B28" s="4">
        <f>[1]Expenditure!AC117</f>
        <v>0</v>
      </c>
      <c r="C28" s="4"/>
      <c r="D28" s="4"/>
      <c r="E28" s="4"/>
      <c r="F28" s="4"/>
    </row>
    <row r="29" spans="1:6" x14ac:dyDescent="0.2">
      <c r="A29" s="2" t="s">
        <v>21</v>
      </c>
      <c r="B29" s="4">
        <f>[1]Expenditure!AD117</f>
        <v>0</v>
      </c>
      <c r="C29" s="4"/>
      <c r="D29" s="4"/>
      <c r="E29" s="4"/>
      <c r="F29" s="4"/>
    </row>
    <row r="30" spans="1:6" x14ac:dyDescent="0.2">
      <c r="A30" s="2" t="s">
        <v>23</v>
      </c>
      <c r="B30" s="4">
        <f>[1]Expenditure!AE117</f>
        <v>267.93</v>
      </c>
      <c r="C30" s="4"/>
      <c r="D30" s="4"/>
      <c r="E30" s="4"/>
      <c r="F30" s="4"/>
    </row>
    <row r="31" spans="1:6" x14ac:dyDescent="0.2">
      <c r="A31" s="2" t="s">
        <v>24</v>
      </c>
      <c r="B31" s="4">
        <f>[1]Expenditure!AF117</f>
        <v>0</v>
      </c>
      <c r="C31" s="4"/>
      <c r="D31" s="4"/>
      <c r="E31" s="4"/>
      <c r="F31" s="4"/>
    </row>
    <row r="32" spans="1:6" x14ac:dyDescent="0.2">
      <c r="A32" s="2" t="s">
        <v>25</v>
      </c>
      <c r="B32" s="4">
        <f>[1]Expenditure!AA117</f>
        <v>0</v>
      </c>
      <c r="C32" s="4"/>
      <c r="D32" s="4"/>
      <c r="E32" s="4"/>
      <c r="F32" s="4"/>
    </row>
    <row r="33" spans="1:6" x14ac:dyDescent="0.2">
      <c r="A33" s="2" t="s">
        <v>26</v>
      </c>
      <c r="B33" s="4">
        <f>+[1]Expenditure!X117</f>
        <v>1147</v>
      </c>
      <c r="C33" s="4"/>
      <c r="D33" s="4"/>
      <c r="E33" s="4"/>
      <c r="F33" s="4"/>
    </row>
    <row r="34" spans="1:6" x14ac:dyDescent="0.2">
      <c r="A34" s="2" t="s">
        <v>27</v>
      </c>
      <c r="B34" s="4">
        <f>[1]Expenditure!AJ117</f>
        <v>0</v>
      </c>
      <c r="C34" s="4"/>
      <c r="D34" s="4"/>
      <c r="E34" s="4"/>
      <c r="F34" s="4"/>
    </row>
    <row r="35" spans="1:6" x14ac:dyDescent="0.2">
      <c r="A35" s="2" t="s">
        <v>28</v>
      </c>
      <c r="B35" s="4">
        <f>[1]Expenditure!AL117</f>
        <v>0</v>
      </c>
      <c r="C35" s="4"/>
      <c r="D35" s="4"/>
      <c r="E35" s="4"/>
      <c r="F35" s="4"/>
    </row>
    <row r="36" spans="1:6" x14ac:dyDescent="0.2">
      <c r="A36" s="2" t="s">
        <v>23</v>
      </c>
      <c r="B36" s="4">
        <f>+[1]Expenditure!AE117</f>
        <v>267.93</v>
      </c>
      <c r="C36" s="4"/>
      <c r="D36" s="4"/>
      <c r="E36" s="4"/>
      <c r="F36" s="4"/>
    </row>
    <row r="37" spans="1:6" x14ac:dyDescent="0.2">
      <c r="A37" s="2" t="s">
        <v>29</v>
      </c>
      <c r="B37" s="4">
        <f>+[1]Expenditure!U117</f>
        <v>32</v>
      </c>
      <c r="C37" s="4"/>
      <c r="D37" s="4"/>
      <c r="E37" s="4"/>
      <c r="F37" s="4"/>
    </row>
    <row r="38" spans="1:6" x14ac:dyDescent="0.2">
      <c r="A38" s="2" t="s">
        <v>30</v>
      </c>
      <c r="B38" s="4">
        <f>[1]Expenditure!AL117</f>
        <v>0</v>
      </c>
      <c r="C38" s="4"/>
      <c r="D38" s="4"/>
      <c r="E38" s="4"/>
      <c r="F38" s="4"/>
    </row>
    <row r="39" spans="1:6" x14ac:dyDescent="0.2">
      <c r="A39" s="2" t="s">
        <v>31</v>
      </c>
      <c r="B39" s="4">
        <f>[1]Expenditure!Z117+[1]Expenditure!N117</f>
        <v>36.770000000000003</v>
      </c>
      <c r="C39" s="4"/>
      <c r="D39" s="4"/>
      <c r="E39" s="4"/>
      <c r="F39" s="4"/>
    </row>
    <row r="40" spans="1:6" x14ac:dyDescent="0.2">
      <c r="B40" s="7">
        <f>[1]Expenditure!I117</f>
        <v>183.7</v>
      </c>
      <c r="C40" s="8">
        <f>+B11+B12+B13+B14+B15+B16+B17+B18+B19+B20+B21+B22+B26+B27+B28+B34+B36+B38+B39+B40+B32+B33+B37+B25</f>
        <v>13764.840000000002</v>
      </c>
      <c r="D40" s="8">
        <f>+C40-D11</f>
        <v>13764.840000000002</v>
      </c>
      <c r="E40" s="8">
        <f>[1]Expenditure!H119</f>
        <v>13764.84</v>
      </c>
      <c r="F40" s="9" t="s">
        <v>32</v>
      </c>
    </row>
    <row r="41" spans="1:6" x14ac:dyDescent="0.2">
      <c r="B41" s="4"/>
      <c r="C41" s="4"/>
      <c r="D41" s="4"/>
      <c r="E41" s="4"/>
      <c r="F41" s="4"/>
    </row>
    <row r="42" spans="1:6" x14ac:dyDescent="0.2">
      <c r="A42" s="2" t="s">
        <v>33</v>
      </c>
      <c r="B42" s="4"/>
      <c r="C42" s="4"/>
      <c r="D42" s="4"/>
      <c r="E42" s="4"/>
      <c r="F42" s="4"/>
    </row>
    <row r="43" spans="1:6" x14ac:dyDescent="0.2">
      <c r="A43" s="2" t="s">
        <v>34</v>
      </c>
      <c r="B43" s="4">
        <f>+[1]Income!G22</f>
        <v>17450.84</v>
      </c>
      <c r="C43" s="4"/>
      <c r="D43" s="4">
        <f>+B43</f>
        <v>17450.84</v>
      </c>
      <c r="E43" s="4"/>
      <c r="F43" s="4"/>
    </row>
    <row r="44" spans="1:6" x14ac:dyDescent="0.2">
      <c r="A44" s="2" t="s">
        <v>35</v>
      </c>
      <c r="B44" s="4">
        <f>+[1]Income!I22</f>
        <v>0</v>
      </c>
      <c r="C44" s="4"/>
      <c r="D44" s="4"/>
      <c r="E44" s="4"/>
      <c r="F44" s="4"/>
    </row>
    <row r="45" spans="1:6" x14ac:dyDescent="0.2">
      <c r="A45" s="2" t="s">
        <v>10</v>
      </c>
      <c r="B45" s="4">
        <f>[1]Income!J22</f>
        <v>0</v>
      </c>
      <c r="C45" s="4"/>
      <c r="D45" s="4"/>
      <c r="E45" s="4"/>
      <c r="F45" s="4"/>
    </row>
    <row r="46" spans="1:6" x14ac:dyDescent="0.2">
      <c r="A46" s="2" t="s">
        <v>36</v>
      </c>
      <c r="B46" s="4">
        <f>[1]Income!H22</f>
        <v>0</v>
      </c>
      <c r="C46" s="4"/>
      <c r="D46" s="4"/>
      <c r="E46" s="4"/>
      <c r="F46" s="4"/>
    </row>
    <row r="47" spans="1:6" x14ac:dyDescent="0.2">
      <c r="A47" s="2" t="s">
        <v>37</v>
      </c>
      <c r="B47" s="4">
        <f>[1]Income!L22</f>
        <v>0</v>
      </c>
      <c r="C47" s="4"/>
      <c r="D47" s="4"/>
      <c r="E47" s="4"/>
      <c r="F47" s="4"/>
    </row>
    <row r="48" spans="1:6" x14ac:dyDescent="0.2">
      <c r="A48" s="2" t="s">
        <v>38</v>
      </c>
      <c r="B48" s="4">
        <v>539.1</v>
      </c>
      <c r="C48" s="4"/>
      <c r="D48" s="4"/>
      <c r="E48" s="4"/>
      <c r="F48" s="4"/>
    </row>
    <row r="49" spans="1:9" x14ac:dyDescent="0.2">
      <c r="B49" s="7">
        <f>+[1]Income!K22</f>
        <v>0</v>
      </c>
      <c r="C49" s="10">
        <f>SUM(B43:B49)</f>
        <v>17989.939999999999</v>
      </c>
      <c r="D49" s="10">
        <f>+C49-B43</f>
        <v>539.09999999999854</v>
      </c>
      <c r="E49" s="10">
        <f>[1]Income!F24</f>
        <v>17450.84</v>
      </c>
      <c r="F49" s="9" t="s">
        <v>39</v>
      </c>
    </row>
    <row r="50" spans="1:9" x14ac:dyDescent="0.2">
      <c r="B50" s="4"/>
      <c r="C50" s="4"/>
      <c r="D50" s="4"/>
      <c r="E50" s="4"/>
      <c r="F50" s="4"/>
      <c r="I50" s="2" t="s">
        <v>40</v>
      </c>
    </row>
    <row r="51" spans="1:9" x14ac:dyDescent="0.2">
      <c r="B51" s="4"/>
      <c r="C51" s="4"/>
      <c r="D51" s="4"/>
      <c r="E51" s="4"/>
      <c r="F51" s="4"/>
    </row>
    <row r="52" spans="1:9" x14ac:dyDescent="0.2">
      <c r="A52" s="11"/>
      <c r="B52" s="4"/>
      <c r="C52" s="10">
        <f>+C7+C49-C40</f>
        <v>15583.409999999998</v>
      </c>
      <c r="D52" s="10">
        <f>+C7-D11-D40+D43+D49</f>
        <v>15583.409999999998</v>
      </c>
      <c r="E52" s="4"/>
      <c r="F52" s="4"/>
    </row>
    <row r="53" spans="1:9" x14ac:dyDescent="0.2">
      <c r="A53" s="11"/>
      <c r="B53" s="4"/>
      <c r="C53" s="4"/>
      <c r="D53" s="4"/>
      <c r="E53" s="4"/>
      <c r="F53" s="4"/>
    </row>
    <row r="54" spans="1:9" x14ac:dyDescent="0.2">
      <c r="A54" s="2" t="s">
        <v>41</v>
      </c>
      <c r="B54" s="4"/>
      <c r="C54" s="4"/>
      <c r="D54" s="4"/>
      <c r="E54" s="4"/>
      <c r="F54" s="4"/>
    </row>
    <row r="55" spans="1:9" x14ac:dyDescent="0.2">
      <c r="B55" s="4"/>
      <c r="C55" s="4"/>
      <c r="D55" s="4"/>
      <c r="E55" s="4"/>
      <c r="F55" s="4"/>
    </row>
    <row r="56" spans="1:9" x14ac:dyDescent="0.2">
      <c r="A56" s="2" t="s">
        <v>42</v>
      </c>
      <c r="B56" s="4">
        <v>23453.49</v>
      </c>
      <c r="C56" s="4"/>
      <c r="D56" s="4"/>
      <c r="E56" s="4"/>
      <c r="F56" s="4"/>
    </row>
    <row r="57" spans="1:9" x14ac:dyDescent="0.2">
      <c r="A57" s="2" t="s">
        <v>43</v>
      </c>
      <c r="B57" s="4">
        <f>-[1]Expenditure!A121</f>
        <v>-7877.94</v>
      </c>
      <c r="D57" s="4"/>
      <c r="E57" s="4"/>
      <c r="F57" s="4"/>
    </row>
    <row r="58" spans="1:9" x14ac:dyDescent="0.2">
      <c r="A58" s="2" t="s">
        <v>44</v>
      </c>
      <c r="B58" s="4">
        <v>7.86</v>
      </c>
      <c r="D58" s="4"/>
      <c r="E58" s="4"/>
      <c r="F58" s="4"/>
    </row>
    <row r="59" spans="1:9" x14ac:dyDescent="0.2">
      <c r="A59" s="2" t="s">
        <v>45</v>
      </c>
      <c r="B59" s="7"/>
      <c r="C59" s="4">
        <f>SUM(B56:B59)</f>
        <v>15583.410000000003</v>
      </c>
      <c r="D59" s="4"/>
      <c r="E59" s="4"/>
      <c r="F59" s="4"/>
    </row>
    <row r="60" spans="1:9" x14ac:dyDescent="0.2">
      <c r="A60" s="2" t="s">
        <v>46</v>
      </c>
      <c r="B60" s="4"/>
      <c r="C60" s="4"/>
      <c r="D60" s="4"/>
      <c r="E60" s="4"/>
    </row>
    <row r="61" spans="1:9" x14ac:dyDescent="0.2">
      <c r="B61" s="4"/>
      <c r="C61" s="4"/>
      <c r="D61" s="4"/>
    </row>
    <row r="62" spans="1:9" x14ac:dyDescent="0.2">
      <c r="A62" s="2" t="s">
        <v>47</v>
      </c>
      <c r="B62" s="4"/>
      <c r="C62" s="12">
        <f>SUM(C56:C61)</f>
        <v>15583.410000000003</v>
      </c>
      <c r="D62" s="4"/>
      <c r="E62" s="9">
        <f>+C52-C62</f>
        <v>0</v>
      </c>
    </row>
    <row r="63" spans="1:9" x14ac:dyDescent="0.2">
      <c r="B63" s="4"/>
      <c r="C63" s="4"/>
      <c r="D63" s="4"/>
    </row>
    <row r="64" spans="1:9" x14ac:dyDescent="0.2">
      <c r="C64" s="9">
        <f>+C59+C60</f>
        <v>15583.410000000003</v>
      </c>
      <c r="E64" s="4"/>
    </row>
  </sheetData>
  <pageMargins left="0.75" right="0.75" top="1" bottom="1" header="0.5" footer="0.5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Lovis</dc:creator>
  <cp:lastModifiedBy>Zoe Lovis</cp:lastModifiedBy>
  <cp:lastPrinted>2026-07-13T11:36:22Z</cp:lastPrinted>
  <dcterms:created xsi:type="dcterms:W3CDTF">2026-07-13T11:35:42Z</dcterms:created>
  <dcterms:modified xsi:type="dcterms:W3CDTF">2026-07-13T12:09:49Z</dcterms:modified>
</cp:coreProperties>
</file>